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X:\COMMERCIAL\ACTIVITE  DAMILIQ MONTOURS\OUTIL CALCUL\"/>
    </mc:Choice>
  </mc:AlternateContent>
  <xr:revisionPtr revIDLastSave="0" documentId="13_ncr:1_{6EA50AAF-6D65-432E-A058-FA4E747B9AE1}" xr6:coauthVersionLast="47" xr6:coauthVersionMax="47" xr10:uidLastSave="{00000000-0000-0000-0000-000000000000}"/>
  <bookViews>
    <workbookView xWindow="-120" yWindow="-120" windowWidth="29040" windowHeight="15720" xr2:uid="{2E66CE36-AD3D-47D6-9B92-E64AD4F0B000}"/>
  </bookViews>
  <sheets>
    <sheet name="Diagnostic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14" i="1"/>
  <c r="K15" i="1"/>
  <c r="K16" i="1"/>
  <c r="K17" i="1"/>
  <c r="K18" i="1"/>
  <c r="K19" i="1"/>
  <c r="K20" i="1"/>
  <c r="K21" i="1"/>
  <c r="K14" i="1"/>
  <c r="J8" i="1" l="1"/>
  <c r="I8" i="1"/>
  <c r="I6" i="1"/>
  <c r="L8" i="1" l="1"/>
  <c r="K8" i="1"/>
  <c r="J7" i="1"/>
  <c r="J9" i="1"/>
  <c r="J10" i="1"/>
  <c r="J11" i="1"/>
  <c r="J14" i="1"/>
  <c r="J15" i="1"/>
  <c r="J16" i="1"/>
  <c r="J17" i="1"/>
  <c r="J18" i="1"/>
  <c r="J19" i="1"/>
  <c r="J12" i="1"/>
  <c r="J13" i="1"/>
  <c r="J20" i="1"/>
  <c r="J21" i="1"/>
  <c r="J6" i="1"/>
  <c r="I21" i="1"/>
  <c r="I7" i="1"/>
  <c r="I9" i="1"/>
  <c r="I10" i="1"/>
  <c r="I11" i="1"/>
  <c r="I14" i="1"/>
  <c r="I15" i="1"/>
  <c r="I16" i="1"/>
  <c r="I17" i="1"/>
  <c r="I18" i="1"/>
  <c r="I19" i="1"/>
  <c r="I12" i="1"/>
  <c r="I13" i="1"/>
  <c r="I20" i="1"/>
  <c r="K9" i="1" l="1"/>
  <c r="L9" i="1"/>
  <c r="K13" i="1"/>
  <c r="L13" i="1"/>
  <c r="K12" i="1"/>
  <c r="L12" i="1"/>
  <c r="L11" i="1"/>
  <c r="K11" i="1"/>
  <c r="L7" i="1"/>
  <c r="K7" i="1"/>
  <c r="K6" i="1"/>
  <c r="L6" i="1"/>
  <c r="L10" i="1"/>
  <c r="K10" i="1"/>
  <c r="J24" i="1"/>
  <c r="I23" i="1"/>
  <c r="K23" i="1" l="1"/>
  <c r="K27" i="1" s="1"/>
  <c r="L23" i="1"/>
  <c r="L27" i="1" s="1"/>
  <c r="I24" i="1"/>
  <c r="I25" i="1" s="1"/>
  <c r="I26" i="1" l="1"/>
  <c r="L33" i="1" l="1"/>
  <c r="L35" i="1" s="1"/>
</calcChain>
</file>

<file path=xl/sharedStrings.xml><?xml version="1.0" encoding="utf-8"?>
<sst xmlns="http://schemas.openxmlformats.org/spreadsheetml/2006/main" count="50" uniqueCount="50">
  <si>
    <t>Ensilage de maïs</t>
  </si>
  <si>
    <t>Ensilage d'herbe</t>
  </si>
  <si>
    <t>Enrubannage</t>
  </si>
  <si>
    <t>Quantité Brute
(kg)</t>
  </si>
  <si>
    <t>Taux de MS
(%)</t>
  </si>
  <si>
    <t>Taux de sucre %
(Brut)</t>
  </si>
  <si>
    <t>Apport total en sucres
(en g)</t>
  </si>
  <si>
    <t xml:space="preserve">Foin de prairie </t>
  </si>
  <si>
    <t>Paille</t>
  </si>
  <si>
    <t>Blé Orge</t>
  </si>
  <si>
    <t>Maïs grain</t>
  </si>
  <si>
    <t>Maïs humide</t>
  </si>
  <si>
    <t>Aliment de production</t>
  </si>
  <si>
    <t>Betterave fourragère</t>
  </si>
  <si>
    <t>Matières sèche ingérées</t>
  </si>
  <si>
    <t>MS ingérée
(kg)</t>
  </si>
  <si>
    <t>Besoins en Sucres (5,5% de la MS)en g/ vache/ jour</t>
  </si>
  <si>
    <t>Apport total PDIN
(en g)</t>
  </si>
  <si>
    <t>PDIN
(en g)</t>
  </si>
  <si>
    <t>PDIN apportés en g/kg de MS</t>
  </si>
  <si>
    <t>Besoins en PDIN en g/Kg de MS</t>
  </si>
  <si>
    <t>Fourrage 1</t>
  </si>
  <si>
    <t>Fourrage 2</t>
  </si>
  <si>
    <t>Concentré 1</t>
  </si>
  <si>
    <t>Concentré 2</t>
  </si>
  <si>
    <t>Pulpe betterave déshy</t>
  </si>
  <si>
    <t>Niveau de
production</t>
  </si>
  <si>
    <t>MS Ingérée</t>
  </si>
  <si>
    <t>PDIN
Kg de MSI</t>
  </si>
  <si>
    <t>Ordre de grandeur des besoins nutitionnels en kg de MS ingérée</t>
  </si>
  <si>
    <t>Correcteur azoté</t>
  </si>
  <si>
    <t>Etape 1: Saisir la quantité brute des fourrages et des concentrés distribués/vache/jour</t>
  </si>
  <si>
    <t>Etape 2: Modifier si besoin le taux de MS des fourrages</t>
  </si>
  <si>
    <t>DEFICIT SUCRES</t>
  </si>
  <si>
    <t>Etape 3: Ajouter si besoin fourrage ou concentré (avec teneur en sucre &amp; PDIN)</t>
  </si>
  <si>
    <t>Apports en g/ vache/ jour</t>
  </si>
  <si>
    <t xml:space="preserve">Etape 6: Lire les résultats des apports de sucre et de PDIN </t>
  </si>
  <si>
    <t>Etape 7: L'aliment liquide le mieux adapté s'affiche</t>
  </si>
  <si>
    <t>PDIE
(en g)</t>
  </si>
  <si>
    <t>Apport total PDIE
(en g)</t>
  </si>
  <si>
    <t>PDIE
Kg de MSI</t>
  </si>
  <si>
    <t>QUANTITE (kg)</t>
  </si>
  <si>
    <t>Etape 4: Vérifier la MS ingérée en fonction de votre niveau de production</t>
  </si>
  <si>
    <t>Etape 5: Indiquer PDIN/kg MSI en fonction de votre niveau de production</t>
  </si>
  <si>
    <r>
      <rPr>
        <sz val="24"/>
        <color theme="1"/>
        <rFont val="Britannic Bold"/>
        <family val="2"/>
      </rPr>
      <t>OBJECTIF 5 à 6% DE SUCRE DANS LA RATION</t>
    </r>
    <r>
      <rPr>
        <sz val="24"/>
        <color theme="1"/>
        <rFont val="Aharoni"/>
        <charset val="177"/>
      </rPr>
      <t xml:space="preserve">
</t>
    </r>
  </si>
  <si>
    <t>OBJECTIF ATTEINT: LE TAUX DE SUCRES DANS LA RATION EST DE</t>
  </si>
  <si>
    <t>Aide à la saisie (seules les cases en rouge sont à modifier)</t>
  </si>
  <si>
    <t>COMMENT APPORTER LES SUCRES DANS MA RATION ?</t>
  </si>
  <si>
    <t>"DAMILIQ SUCRE"</t>
  </si>
  <si>
    <r>
      <t xml:space="preserve">Etape 8: Appeler moi pour échanger au </t>
    </r>
    <r>
      <rPr>
        <b/>
        <u/>
        <sz val="12"/>
        <color theme="1"/>
        <rFont val="Aptos Narrow"/>
        <family val="2"/>
        <scheme val="minor"/>
      </rPr>
      <t>02 99 18 50 74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</si>
</sst>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"/>
      <family val="2"/>
    </font>
    <font>
      <b/>
      <u/>
      <sz val="12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i/>
      <sz val="20"/>
      <color rgb="FFFFFFFF"/>
      <name val="Aptos Narrow"/>
      <family val="2"/>
      <scheme val="minor"/>
    </font>
    <font>
      <i/>
      <sz val="20"/>
      <color rgb="FFFFFFFF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b/>
      <sz val="20"/>
      <color rgb="FFFFFFFF"/>
      <name val="Aptos Narrow"/>
      <family val="2"/>
      <scheme val="minor"/>
    </font>
    <font>
      <sz val="24"/>
      <color theme="1"/>
      <name val="Aharoni"/>
      <family val="2"/>
      <charset val="177"/>
    </font>
    <font>
      <sz val="24"/>
      <color theme="1"/>
      <name val="Britannic Bold"/>
      <family val="2"/>
    </font>
    <font>
      <sz val="24"/>
      <color theme="1"/>
      <name val="Aharoni"/>
      <charset val="177"/>
    </font>
    <font>
      <sz val="24"/>
      <color theme="9" tint="-0.249977111117893"/>
      <name val="Britannic Bold"/>
      <family val="2"/>
    </font>
    <font>
      <b/>
      <sz val="24"/>
      <color theme="9" tint="-0.249977111117893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A3DB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C3939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5" borderId="0" xfId="0" applyFill="1"/>
    <xf numFmtId="0" fontId="0" fillId="3" borderId="2" xfId="0" applyFill="1" applyBorder="1" applyProtection="1">
      <protection hidden="1"/>
    </xf>
    <xf numFmtId="0" fontId="0" fillId="7" borderId="21" xfId="0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Protection="1"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7" borderId="4" xfId="0" applyFill="1" applyBorder="1" applyProtection="1"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7" borderId="5" xfId="0" applyFill="1" applyBorder="1" applyProtection="1"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7" borderId="11" xfId="0" applyFill="1" applyBorder="1" applyProtection="1"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5" borderId="0" xfId="0" applyFill="1" applyProtection="1">
      <protection hidden="1"/>
    </xf>
    <xf numFmtId="0" fontId="0" fillId="3" borderId="27" xfId="0" applyFill="1" applyBorder="1" applyProtection="1">
      <protection hidden="1"/>
    </xf>
    <xf numFmtId="0" fontId="0" fillId="3" borderId="7" xfId="0" applyFill="1" applyBorder="1" applyProtection="1">
      <protection hidden="1"/>
    </xf>
    <xf numFmtId="1" fontId="0" fillId="0" borderId="7" xfId="0" applyNumberFormat="1" applyBorder="1" applyAlignment="1" applyProtection="1">
      <alignment horizontal="center" vertical="center"/>
      <protection hidden="1"/>
    </xf>
    <xf numFmtId="0" fontId="0" fillId="3" borderId="14" xfId="0" applyFill="1" applyBorder="1" applyProtection="1">
      <protection hidden="1"/>
    </xf>
    <xf numFmtId="1" fontId="4" fillId="0" borderId="7" xfId="0" applyNumberFormat="1" applyFont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center" vertical="center"/>
      <protection hidden="1"/>
    </xf>
    <xf numFmtId="0" fontId="4" fillId="3" borderId="14" xfId="0" applyFont="1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0" fillId="3" borderId="29" xfId="0" applyFill="1" applyBorder="1" applyProtection="1">
      <protection hidden="1"/>
    </xf>
    <xf numFmtId="0" fontId="5" fillId="8" borderId="0" xfId="0" applyFont="1" applyFill="1" applyProtection="1">
      <protection hidden="1"/>
    </xf>
    <xf numFmtId="0" fontId="10" fillId="8" borderId="0" xfId="0" applyFont="1" applyFill="1" applyProtection="1">
      <protection hidden="1"/>
    </xf>
    <xf numFmtId="0" fontId="12" fillId="8" borderId="0" xfId="0" applyFont="1" applyFill="1" applyProtection="1">
      <protection hidden="1"/>
    </xf>
    <xf numFmtId="0" fontId="12" fillId="8" borderId="0" xfId="0" applyFont="1" applyFill="1" applyAlignment="1" applyProtection="1">
      <alignment horizontal="center" vertical="center"/>
      <protection hidden="1"/>
    </xf>
    <xf numFmtId="2" fontId="12" fillId="8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" fillId="5" borderId="0" xfId="0" applyFont="1" applyFill="1" applyAlignment="1" applyProtection="1">
      <alignment vertical="center"/>
      <protection hidden="1"/>
    </xf>
    <xf numFmtId="0" fontId="7" fillId="5" borderId="0" xfId="0" applyFont="1" applyFill="1" applyProtection="1">
      <protection hidden="1"/>
    </xf>
    <xf numFmtId="0" fontId="8" fillId="5" borderId="0" xfId="0" applyFont="1" applyFill="1" applyProtection="1">
      <protection hidden="1"/>
    </xf>
    <xf numFmtId="0" fontId="9" fillId="5" borderId="0" xfId="0" applyFont="1" applyFill="1" applyProtection="1">
      <protection hidden="1"/>
    </xf>
    <xf numFmtId="0" fontId="0" fillId="5" borderId="0" xfId="0" applyFill="1" applyAlignment="1" applyProtection="1">
      <alignment horizontal="right" vertical="center"/>
      <protection hidden="1"/>
    </xf>
    <xf numFmtId="165" fontId="0" fillId="5" borderId="0" xfId="0" applyNumberFormat="1" applyFill="1" applyProtection="1"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1" fillId="10" borderId="6" xfId="0" applyFont="1" applyFill="1" applyBorder="1" applyAlignment="1" applyProtection="1">
      <alignment horizontal="center" vertical="center"/>
      <protection locked="0"/>
    </xf>
    <xf numFmtId="0" fontId="0" fillId="10" borderId="27" xfId="0" applyFill="1" applyBorder="1" applyAlignment="1" applyProtection="1">
      <alignment horizontal="center" vertical="center"/>
      <protection locked="0"/>
    </xf>
    <xf numFmtId="0" fontId="1" fillId="10" borderId="7" xfId="0" applyFont="1" applyFill="1" applyBorder="1" applyAlignment="1" applyProtection="1">
      <alignment horizontal="center" vertical="center"/>
      <protection locked="0"/>
    </xf>
    <xf numFmtId="0" fontId="0" fillId="10" borderId="14" xfId="0" applyFill="1" applyBorder="1" applyAlignment="1" applyProtection="1">
      <alignment horizontal="center" vertical="center"/>
      <protection locked="0"/>
    </xf>
    <xf numFmtId="0" fontId="1" fillId="10" borderId="9" xfId="0" applyFont="1" applyFill="1" applyBorder="1" applyAlignment="1" applyProtection="1">
      <alignment horizontal="center" vertical="center"/>
      <protection locked="0"/>
    </xf>
    <xf numFmtId="0" fontId="1" fillId="10" borderId="8" xfId="0" applyFont="1" applyFill="1" applyBorder="1" applyAlignment="1" applyProtection="1">
      <alignment horizontal="center" vertical="center"/>
      <protection locked="0"/>
    </xf>
    <xf numFmtId="0" fontId="0" fillId="10" borderId="7" xfId="0" applyFill="1" applyBorder="1" applyAlignment="1" applyProtection="1">
      <alignment horizontal="center" vertical="center"/>
      <protection locked="0"/>
    </xf>
    <xf numFmtId="0" fontId="4" fillId="9" borderId="8" xfId="0" applyFont="1" applyFill="1" applyBorder="1" applyAlignment="1" applyProtection="1">
      <alignment horizontal="center"/>
      <protection locked="0"/>
    </xf>
    <xf numFmtId="0" fontId="0" fillId="10" borderId="29" xfId="0" applyFill="1" applyBorder="1" applyAlignment="1" applyProtection="1">
      <alignment horizontal="center" vertical="center"/>
      <protection locked="0"/>
    </xf>
    <xf numFmtId="0" fontId="0" fillId="10" borderId="8" xfId="0" applyFill="1" applyBorder="1" applyAlignment="1" applyProtection="1">
      <alignment horizontal="center" vertical="center"/>
      <protection locked="0"/>
    </xf>
    <xf numFmtId="0" fontId="0" fillId="7" borderId="39" xfId="0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5" borderId="6" xfId="0" applyFill="1" applyBorder="1" applyAlignment="1" applyProtection="1">
      <alignment horizontal="center" vertical="center"/>
      <protection hidden="1"/>
    </xf>
    <xf numFmtId="0" fontId="14" fillId="3" borderId="14" xfId="0" applyFont="1" applyFill="1" applyBorder="1" applyAlignment="1" applyProtection="1">
      <alignment horizontal="center" vertical="center"/>
      <protection hidden="1"/>
    </xf>
    <xf numFmtId="0" fontId="9" fillId="11" borderId="0" xfId="0" applyFont="1" applyFill="1" applyProtection="1">
      <protection hidden="1"/>
    </xf>
    <xf numFmtId="0" fontId="9" fillId="12" borderId="0" xfId="0" applyFont="1" applyFill="1" applyProtection="1">
      <protection hidden="1"/>
    </xf>
    <xf numFmtId="0" fontId="2" fillId="11" borderId="0" xfId="0" applyFont="1" applyFill="1" applyProtection="1">
      <protection hidden="1"/>
    </xf>
    <xf numFmtId="0" fontId="2" fillId="12" borderId="0" xfId="0" applyFont="1" applyFill="1" applyProtection="1">
      <protection hidden="1"/>
    </xf>
    <xf numFmtId="0" fontId="1" fillId="11" borderId="1" xfId="0" applyFont="1" applyFill="1" applyBorder="1" applyAlignment="1" applyProtection="1">
      <alignment horizontal="center" vertical="center"/>
      <protection hidden="1"/>
    </xf>
    <xf numFmtId="0" fontId="1" fillId="12" borderId="1" xfId="0" applyFont="1" applyFill="1" applyBorder="1" applyAlignment="1" applyProtection="1">
      <alignment horizontal="center" vertical="center"/>
      <protection hidden="1"/>
    </xf>
    <xf numFmtId="0" fontId="1" fillId="5" borderId="34" xfId="0" applyFont="1" applyFill="1" applyBorder="1" applyAlignment="1" applyProtection="1">
      <alignment horizontal="center" vertical="center" wrapText="1"/>
      <protection hidden="1"/>
    </xf>
    <xf numFmtId="0" fontId="1" fillId="11" borderId="35" xfId="0" applyFont="1" applyFill="1" applyBorder="1" applyAlignment="1" applyProtection="1">
      <alignment horizontal="center" vertical="center"/>
      <protection hidden="1"/>
    </xf>
    <xf numFmtId="0" fontId="1" fillId="12" borderId="35" xfId="0" applyFont="1" applyFill="1" applyBorder="1" applyAlignment="1" applyProtection="1">
      <alignment horizontal="center" vertical="center" wrapText="1"/>
      <protection hidden="1"/>
    </xf>
    <xf numFmtId="0" fontId="1" fillId="5" borderId="36" xfId="0" applyFont="1" applyFill="1" applyBorder="1" applyAlignment="1" applyProtection="1">
      <alignment horizontal="center" vertical="center" wrapText="1"/>
      <protection hidden="1"/>
    </xf>
    <xf numFmtId="0" fontId="1" fillId="5" borderId="22" xfId="0" applyFont="1" applyFill="1" applyBorder="1" applyAlignment="1" applyProtection="1">
      <alignment horizontal="center" vertical="center"/>
      <protection hidden="1"/>
    </xf>
    <xf numFmtId="0" fontId="1" fillId="5" borderId="37" xfId="0" applyFont="1" applyFill="1" applyBorder="1" applyAlignment="1" applyProtection="1">
      <alignment horizontal="center" vertical="center"/>
      <protection hidden="1"/>
    </xf>
    <xf numFmtId="0" fontId="1" fillId="5" borderId="19" xfId="0" applyFont="1" applyFill="1" applyBorder="1" applyAlignment="1" applyProtection="1">
      <alignment horizontal="center" vertical="center"/>
      <protection hidden="1"/>
    </xf>
    <xf numFmtId="0" fontId="1" fillId="11" borderId="20" xfId="0" applyFont="1" applyFill="1" applyBorder="1" applyAlignment="1" applyProtection="1">
      <alignment horizontal="center" vertical="center"/>
      <protection hidden="1"/>
    </xf>
    <xf numFmtId="0" fontId="1" fillId="12" borderId="20" xfId="0" applyFont="1" applyFill="1" applyBorder="1" applyAlignment="1" applyProtection="1">
      <alignment horizontal="center" vertical="center"/>
      <protection hidden="1"/>
    </xf>
    <xf numFmtId="0" fontId="1" fillId="5" borderId="38" xfId="0" applyFont="1" applyFill="1" applyBorder="1" applyAlignment="1" applyProtection="1">
      <alignment horizontal="center" vertical="center"/>
      <protection hidden="1"/>
    </xf>
    <xf numFmtId="0" fontId="10" fillId="13" borderId="0" xfId="0" applyFont="1" applyFill="1" applyAlignment="1" applyProtection="1">
      <alignment horizontal="center" vertical="center"/>
      <protection hidden="1"/>
    </xf>
    <xf numFmtId="0" fontId="13" fillId="13" borderId="0" xfId="0" applyFont="1" applyFill="1" applyAlignment="1" applyProtection="1">
      <alignment horizontal="center" vertical="center"/>
      <protection hidden="1"/>
    </xf>
    <xf numFmtId="165" fontId="15" fillId="13" borderId="0" xfId="0" applyNumberFormat="1" applyFont="1" applyFill="1" applyAlignment="1" applyProtection="1">
      <alignment horizontal="center" vertical="center"/>
      <protection hidden="1"/>
    </xf>
    <xf numFmtId="164" fontId="17" fillId="5" borderId="0" xfId="0" applyNumberFormat="1" applyFont="1" applyFill="1" applyAlignment="1" applyProtection="1">
      <alignment vertical="center"/>
      <protection hidden="1"/>
    </xf>
    <xf numFmtId="164" fontId="20" fillId="14" borderId="0" xfId="0" applyNumberFormat="1" applyFont="1" applyFill="1" applyAlignment="1" applyProtection="1">
      <alignment horizontal="center" vertical="center"/>
      <protection hidden="1"/>
    </xf>
    <xf numFmtId="164" fontId="19" fillId="14" borderId="0" xfId="0" applyNumberFormat="1" applyFont="1" applyFill="1" applyAlignment="1" applyProtection="1">
      <alignment horizontal="right" vertical="center"/>
      <protection hidden="1"/>
    </xf>
    <xf numFmtId="0" fontId="0" fillId="5" borderId="30" xfId="0" applyFill="1" applyBorder="1" applyAlignment="1" applyProtection="1">
      <alignment horizontal="center"/>
      <protection hidden="1"/>
    </xf>
    <xf numFmtId="0" fontId="0" fillId="5" borderId="13" xfId="0" applyFill="1" applyBorder="1" applyAlignment="1" applyProtection="1">
      <alignment horizontal="center"/>
      <protection hidden="1"/>
    </xf>
    <xf numFmtId="0" fontId="0" fillId="5" borderId="32" xfId="0" applyFill="1" applyBorder="1" applyAlignment="1" applyProtection="1">
      <alignment horizontal="center"/>
      <protection hidden="1"/>
    </xf>
    <xf numFmtId="0" fontId="0" fillId="5" borderId="33" xfId="0" applyFill="1" applyBorder="1" applyAlignment="1" applyProtection="1">
      <alignment horizontal="center"/>
      <protection hidden="1"/>
    </xf>
    <xf numFmtId="0" fontId="3" fillId="5" borderId="16" xfId="0" applyFont="1" applyFill="1" applyBorder="1" applyAlignment="1" applyProtection="1">
      <alignment horizontal="center" vertical="center"/>
      <protection hidden="1"/>
    </xf>
    <xf numFmtId="0" fontId="3" fillId="5" borderId="17" xfId="0" applyFont="1" applyFill="1" applyBorder="1" applyAlignment="1" applyProtection="1">
      <alignment horizontal="center" vertical="center"/>
      <protection hidden="1"/>
    </xf>
    <xf numFmtId="0" fontId="3" fillId="5" borderId="18" xfId="0" applyFont="1" applyFill="1" applyBorder="1" applyAlignment="1" applyProtection="1">
      <alignment horizontal="center" vertical="center"/>
      <protection hidden="1"/>
    </xf>
    <xf numFmtId="0" fontId="11" fillId="13" borderId="0" xfId="0" applyFont="1" applyFill="1" applyAlignment="1" applyProtection="1">
      <alignment horizontal="center" vertical="center"/>
      <protection hidden="1"/>
    </xf>
    <xf numFmtId="0" fontId="11" fillId="8" borderId="0" xfId="0" applyFont="1" applyFill="1" applyAlignment="1" applyProtection="1">
      <alignment horizontal="center" vertical="center"/>
      <protection hidden="1"/>
    </xf>
    <xf numFmtId="0" fontId="1" fillId="6" borderId="19" xfId="0" applyFont="1" applyFill="1" applyBorder="1" applyAlignment="1" applyProtection="1">
      <alignment horizontal="right" vertical="center"/>
      <protection hidden="1"/>
    </xf>
    <xf numFmtId="0" fontId="1" fillId="6" borderId="20" xfId="0" applyFont="1" applyFill="1" applyBorder="1" applyAlignment="1" applyProtection="1">
      <alignment horizontal="right" vertical="center"/>
      <protection hidden="1"/>
    </xf>
    <xf numFmtId="0" fontId="1" fillId="6" borderId="23" xfId="0" applyFont="1" applyFill="1" applyBorder="1" applyAlignment="1" applyProtection="1">
      <alignment horizontal="right" vertical="center"/>
      <protection hidden="1"/>
    </xf>
    <xf numFmtId="0" fontId="1" fillId="4" borderId="3" xfId="0" applyFont="1" applyFill="1" applyBorder="1" applyAlignment="1" applyProtection="1">
      <alignment horizontal="right" vertical="center"/>
      <protection hidden="1"/>
    </xf>
    <xf numFmtId="0" fontId="1" fillId="4" borderId="27" xfId="0" applyFont="1" applyFill="1" applyBorder="1" applyAlignment="1" applyProtection="1">
      <alignment horizontal="right" vertical="center"/>
      <protection hidden="1"/>
    </xf>
    <xf numFmtId="0" fontId="1" fillId="4" borderId="4" xfId="0" applyFont="1" applyFill="1" applyBorder="1" applyAlignment="1" applyProtection="1">
      <alignment horizontal="right" vertical="center"/>
      <protection hidden="1"/>
    </xf>
    <xf numFmtId="0" fontId="1" fillId="4" borderId="14" xfId="0" applyFont="1" applyFill="1" applyBorder="1" applyAlignment="1" applyProtection="1">
      <alignment horizontal="right" vertical="center"/>
      <protection hidden="1"/>
    </xf>
    <xf numFmtId="0" fontId="1" fillId="4" borderId="28" xfId="0" applyFont="1" applyFill="1" applyBorder="1" applyAlignment="1" applyProtection="1">
      <alignment horizontal="right" vertical="center"/>
      <protection hidden="1"/>
    </xf>
    <xf numFmtId="0" fontId="1" fillId="4" borderId="15" xfId="0" applyFont="1" applyFill="1" applyBorder="1" applyAlignment="1" applyProtection="1">
      <alignment horizontal="right" vertical="center"/>
      <protection hidden="1"/>
    </xf>
    <xf numFmtId="0" fontId="4" fillId="4" borderId="22" xfId="0" applyFont="1" applyFill="1" applyBorder="1" applyAlignment="1" applyProtection="1">
      <alignment horizontal="right" vertical="center"/>
      <protection hidden="1"/>
    </xf>
    <xf numFmtId="0" fontId="4" fillId="4" borderId="1" xfId="0" applyFont="1" applyFill="1" applyBorder="1" applyAlignment="1" applyProtection="1">
      <alignment horizontal="right" vertical="center"/>
      <protection hidden="1"/>
    </xf>
    <xf numFmtId="0" fontId="4" fillId="4" borderId="12" xfId="0" applyFont="1" applyFill="1" applyBorder="1" applyAlignment="1" applyProtection="1">
      <alignment horizontal="right" vertical="center"/>
      <protection hidden="1"/>
    </xf>
    <xf numFmtId="0" fontId="4" fillId="6" borderId="11" xfId="0" applyFont="1" applyFill="1" applyBorder="1" applyAlignment="1" applyProtection="1">
      <alignment horizontal="right"/>
      <protection hidden="1"/>
    </xf>
    <xf numFmtId="0" fontId="4" fillId="6" borderId="10" xfId="0" applyFont="1" applyFill="1" applyBorder="1" applyAlignment="1" applyProtection="1">
      <alignment horizontal="right"/>
      <protection hidden="1"/>
    </xf>
    <xf numFmtId="0" fontId="16" fillId="0" borderId="30" xfId="0" applyFont="1" applyBorder="1" applyAlignment="1" applyProtection="1">
      <alignment horizontal="center" vertical="center" wrapText="1"/>
      <protection hidden="1"/>
    </xf>
    <xf numFmtId="0" fontId="18" fillId="0" borderId="13" xfId="0" applyFont="1" applyBorder="1" applyAlignment="1" applyProtection="1">
      <alignment horizontal="center" vertical="center" wrapText="1"/>
      <protection hidden="1"/>
    </xf>
    <xf numFmtId="0" fontId="18" fillId="0" borderId="31" xfId="0" applyFont="1" applyBorder="1" applyAlignment="1" applyProtection="1">
      <alignment horizontal="center" vertical="center" wrapText="1"/>
      <protection hidden="1"/>
    </xf>
    <xf numFmtId="0" fontId="18" fillId="0" borderId="32" xfId="0" applyFont="1" applyBorder="1" applyAlignment="1" applyProtection="1">
      <alignment horizontal="center" vertical="center" wrapText="1"/>
      <protection hidden="1"/>
    </xf>
    <xf numFmtId="0" fontId="18" fillId="0" borderId="33" xfId="0" applyFont="1" applyBorder="1" applyAlignment="1" applyProtection="1">
      <alignment horizontal="center" vertical="center" wrapText="1"/>
      <protection hidden="1"/>
    </xf>
    <xf numFmtId="0" fontId="18" fillId="0" borderId="26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210457</xdr:colOff>
      <xdr:row>2</xdr:row>
      <xdr:rowOff>116632</xdr:rowOff>
    </xdr:from>
    <xdr:to>
      <xdr:col>3</xdr:col>
      <xdr:colOff>492397</xdr:colOff>
      <xdr:row>3</xdr:row>
      <xdr:rowOff>834233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146" y="408214"/>
          <a:ext cx="1675817" cy="10189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E4302-906B-42C3-AB51-14979B336A6A}">
  <sheetPr codeName="Feuil1">
    <tabColor rgb="FFFFFF00"/>
  </sheetPr>
  <dimension ref="A1:BP75"/>
  <sheetViews>
    <sheetView tabSelected="1" zoomScale="80" zoomScaleNormal="80" workbookViewId="0">
      <selection activeCell="D10" sqref="D10"/>
    </sheetView>
  </sheetViews>
  <sheetFormatPr baseColWidth="10" defaultRowHeight="15" x14ac:dyDescent="0.25"/>
  <cols>
    <col min="1" max="1" width="6.5703125" customWidth="1"/>
    <col min="2" max="2" width="0.85546875" style="1" customWidth="1"/>
    <col min="3" max="3" width="21" customWidth="1"/>
    <col min="4" max="4" width="13.5703125" bestFit="1" customWidth="1"/>
    <col min="5" max="5" width="14.7109375" customWidth="1"/>
    <col min="6" max="7" width="15.42578125" customWidth="1"/>
    <col min="8" max="8" width="16.85546875" customWidth="1"/>
    <col min="9" max="9" width="20.7109375" customWidth="1"/>
    <col min="11" max="11" width="17.85546875" customWidth="1"/>
    <col min="12" max="12" width="17.7109375" style="1" customWidth="1"/>
    <col min="13" max="13" width="22.140625" customWidth="1"/>
    <col min="14" max="14" width="9.42578125" customWidth="1"/>
  </cols>
  <sheetData>
    <row r="1" spans="1:27" s="1" customForma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7" ht="7.5" customHeight="1" thickBo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"/>
      <c r="AA2" s="1"/>
    </row>
    <row r="3" spans="1:27" ht="24" customHeight="1" thickBot="1" x14ac:dyDescent="0.3">
      <c r="A3" s="33"/>
      <c r="B3" s="18"/>
      <c r="C3" s="86"/>
      <c r="D3" s="87"/>
      <c r="E3" s="109" t="s">
        <v>44</v>
      </c>
      <c r="F3" s="110"/>
      <c r="G3" s="110"/>
      <c r="H3" s="110"/>
      <c r="I3" s="110"/>
      <c r="J3" s="110"/>
      <c r="K3" s="110"/>
      <c r="L3" s="111"/>
      <c r="M3" s="18"/>
      <c r="N3" s="90" t="s">
        <v>29</v>
      </c>
      <c r="O3" s="91"/>
      <c r="P3" s="91"/>
      <c r="Q3" s="91"/>
      <c r="R3" s="91"/>
      <c r="S3" s="91"/>
      <c r="T3" s="91"/>
      <c r="U3" s="91"/>
      <c r="V3" s="92"/>
      <c r="W3" s="18"/>
      <c r="X3" s="18"/>
      <c r="Y3" s="18"/>
      <c r="Z3" s="1"/>
      <c r="AA3" s="1"/>
    </row>
    <row r="4" spans="1:27" ht="82.5" customHeight="1" thickBot="1" x14ac:dyDescent="0.3">
      <c r="A4" s="18"/>
      <c r="B4" s="18"/>
      <c r="C4" s="88"/>
      <c r="D4" s="89"/>
      <c r="E4" s="112"/>
      <c r="F4" s="113"/>
      <c r="G4" s="113"/>
      <c r="H4" s="113"/>
      <c r="I4" s="113"/>
      <c r="J4" s="113"/>
      <c r="K4" s="113"/>
      <c r="L4" s="114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"/>
      <c r="AA4" s="1"/>
    </row>
    <row r="5" spans="1:27" ht="54.75" customHeight="1" thickBot="1" x14ac:dyDescent="0.3">
      <c r="A5" s="18"/>
      <c r="B5" s="18"/>
      <c r="C5" s="2"/>
      <c r="D5" s="3" t="s">
        <v>3</v>
      </c>
      <c r="E5" s="51" t="s">
        <v>4</v>
      </c>
      <c r="F5" s="51" t="s">
        <v>5</v>
      </c>
      <c r="G5" s="51" t="s">
        <v>18</v>
      </c>
      <c r="H5" s="51" t="s">
        <v>38</v>
      </c>
      <c r="I5" s="51" t="s">
        <v>6</v>
      </c>
      <c r="J5" s="51" t="s">
        <v>15</v>
      </c>
      <c r="K5" s="51" t="s">
        <v>17</v>
      </c>
      <c r="L5" s="51" t="s">
        <v>39</v>
      </c>
      <c r="M5" s="18"/>
      <c r="N5" s="18"/>
      <c r="O5" s="70" t="s">
        <v>26</v>
      </c>
      <c r="P5" s="71" t="s">
        <v>27</v>
      </c>
      <c r="Q5" s="72" t="s">
        <v>28</v>
      </c>
      <c r="R5" s="73" t="s">
        <v>40</v>
      </c>
      <c r="S5" s="18"/>
      <c r="T5" s="18"/>
      <c r="U5" s="18"/>
      <c r="V5" s="18"/>
      <c r="W5" s="18"/>
      <c r="X5" s="18"/>
      <c r="Y5" s="18"/>
      <c r="Z5" s="1"/>
      <c r="AA5" s="1"/>
    </row>
    <row r="6" spans="1:27" x14ac:dyDescent="0.25">
      <c r="A6" s="18"/>
      <c r="B6" s="18"/>
      <c r="C6" s="4" t="s">
        <v>0</v>
      </c>
      <c r="D6" s="41">
        <v>45</v>
      </c>
      <c r="E6" s="42">
        <v>37.200000000000003</v>
      </c>
      <c r="F6" s="5">
        <v>0.5</v>
      </c>
      <c r="G6" s="5">
        <v>47</v>
      </c>
      <c r="H6" s="5">
        <v>70</v>
      </c>
      <c r="I6" s="6">
        <f t="shared" ref="I6:I21" si="0">D6*F6*10</f>
        <v>225</v>
      </c>
      <c r="J6" s="52">
        <f>D6*E6/100</f>
        <v>16.740000000000002</v>
      </c>
      <c r="K6" s="6">
        <f>J6*G6</f>
        <v>786.78000000000009</v>
      </c>
      <c r="L6" s="7">
        <f>H6*J6</f>
        <v>1171.8000000000002</v>
      </c>
      <c r="M6" s="18"/>
      <c r="N6" s="18"/>
      <c r="O6" s="74">
        <v>25</v>
      </c>
      <c r="P6" s="68">
        <v>20</v>
      </c>
      <c r="Q6" s="69">
        <v>95</v>
      </c>
      <c r="R6" s="75">
        <v>95</v>
      </c>
      <c r="S6" s="34"/>
      <c r="T6" s="18"/>
      <c r="U6" s="18"/>
      <c r="V6" s="18"/>
      <c r="W6" s="18"/>
      <c r="X6" s="18"/>
      <c r="Y6" s="18"/>
      <c r="Z6" s="1"/>
      <c r="AA6" s="1"/>
    </row>
    <row r="7" spans="1:27" x14ac:dyDescent="0.25">
      <c r="A7" s="18"/>
      <c r="B7" s="18"/>
      <c r="C7" s="8" t="s">
        <v>1</v>
      </c>
      <c r="D7" s="43"/>
      <c r="E7" s="44">
        <v>25</v>
      </c>
      <c r="F7" s="9">
        <v>3</v>
      </c>
      <c r="G7" s="9">
        <v>75</v>
      </c>
      <c r="H7" s="9">
        <v>70</v>
      </c>
      <c r="I7" s="10">
        <f t="shared" si="0"/>
        <v>0</v>
      </c>
      <c r="J7" s="53">
        <f t="shared" ref="J7:J21" si="1">D7*E7/100</f>
        <v>0</v>
      </c>
      <c r="K7" s="10">
        <f>J7*G7</f>
        <v>0</v>
      </c>
      <c r="L7" s="11">
        <f t="shared" ref="L7:L13" si="2">H7*J7</f>
        <v>0</v>
      </c>
      <c r="M7" s="18"/>
      <c r="N7" s="18"/>
      <c r="O7" s="74">
        <v>30</v>
      </c>
      <c r="P7" s="68">
        <v>22</v>
      </c>
      <c r="Q7" s="69">
        <v>100</v>
      </c>
      <c r="R7" s="75">
        <v>100</v>
      </c>
      <c r="S7" s="18"/>
      <c r="T7" s="18"/>
      <c r="U7" s="18"/>
      <c r="V7" s="18"/>
      <c r="W7" s="18"/>
      <c r="X7" s="18"/>
      <c r="Y7" s="18"/>
      <c r="Z7" s="1"/>
      <c r="AA7" s="1"/>
    </row>
    <row r="8" spans="1:27" x14ac:dyDescent="0.25">
      <c r="A8" s="18"/>
      <c r="B8" s="18"/>
      <c r="C8" s="8" t="s">
        <v>2</v>
      </c>
      <c r="D8" s="43"/>
      <c r="E8" s="44">
        <v>55</v>
      </c>
      <c r="F8" s="9">
        <v>5.5</v>
      </c>
      <c r="G8" s="9">
        <v>75</v>
      </c>
      <c r="H8" s="9">
        <v>70</v>
      </c>
      <c r="I8" s="10">
        <f t="shared" ref="I8" si="3">D8*F8*10</f>
        <v>0</v>
      </c>
      <c r="J8" s="53">
        <f t="shared" ref="J8" si="4">D8*E8/100</f>
        <v>0</v>
      </c>
      <c r="K8" s="10">
        <f>J8*G8</f>
        <v>0</v>
      </c>
      <c r="L8" s="11">
        <f t="shared" si="2"/>
        <v>0</v>
      </c>
      <c r="M8" s="18"/>
      <c r="N8" s="18"/>
      <c r="O8" s="74">
        <v>35</v>
      </c>
      <c r="P8" s="68">
        <v>24</v>
      </c>
      <c r="Q8" s="69">
        <v>110</v>
      </c>
      <c r="R8" s="75">
        <v>110</v>
      </c>
      <c r="S8" s="18"/>
      <c r="T8" s="18"/>
      <c r="U8" s="18"/>
      <c r="V8" s="18"/>
      <c r="W8" s="18"/>
      <c r="X8" s="18"/>
      <c r="Y8" s="18"/>
      <c r="Z8" s="1"/>
      <c r="AA8" s="1"/>
    </row>
    <row r="9" spans="1:27" ht="15.75" thickBot="1" x14ac:dyDescent="0.3">
      <c r="A9" s="18"/>
      <c r="B9" s="18"/>
      <c r="C9" s="8" t="s">
        <v>7</v>
      </c>
      <c r="D9" s="43"/>
      <c r="E9" s="12">
        <v>85</v>
      </c>
      <c r="F9" s="9">
        <v>3</v>
      </c>
      <c r="G9" s="9">
        <v>65</v>
      </c>
      <c r="H9" s="9">
        <v>80</v>
      </c>
      <c r="I9" s="10">
        <f t="shared" si="0"/>
        <v>0</v>
      </c>
      <c r="J9" s="53">
        <f t="shared" si="1"/>
        <v>0</v>
      </c>
      <c r="K9" s="10">
        <f t="shared" ref="K9:K13" si="5">J9*G9</f>
        <v>0</v>
      </c>
      <c r="L9" s="11">
        <f t="shared" si="2"/>
        <v>0</v>
      </c>
      <c r="M9" s="18"/>
      <c r="N9" s="18"/>
      <c r="O9" s="76">
        <v>40</v>
      </c>
      <c r="P9" s="77">
        <v>25</v>
      </c>
      <c r="Q9" s="78">
        <v>115</v>
      </c>
      <c r="R9" s="79">
        <v>115</v>
      </c>
      <c r="S9" s="18"/>
      <c r="T9" s="18"/>
      <c r="U9" s="18"/>
      <c r="V9" s="18"/>
      <c r="W9" s="18"/>
      <c r="X9" s="18"/>
      <c r="Y9" s="18"/>
      <c r="Z9" s="1"/>
      <c r="AA9" s="1"/>
    </row>
    <row r="10" spans="1:27" x14ac:dyDescent="0.25">
      <c r="A10" s="18"/>
      <c r="B10" s="18"/>
      <c r="C10" s="8" t="s">
        <v>13</v>
      </c>
      <c r="D10" s="43"/>
      <c r="E10" s="12">
        <v>16</v>
      </c>
      <c r="F10" s="9">
        <v>12</v>
      </c>
      <c r="G10" s="9">
        <v>55</v>
      </c>
      <c r="H10" s="9">
        <v>85</v>
      </c>
      <c r="I10" s="10">
        <f t="shared" si="0"/>
        <v>0</v>
      </c>
      <c r="J10" s="53">
        <f t="shared" si="1"/>
        <v>0</v>
      </c>
      <c r="K10" s="10">
        <f t="shared" si="5"/>
        <v>0</v>
      </c>
      <c r="L10" s="11">
        <f t="shared" si="2"/>
        <v>0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"/>
      <c r="AA10" s="1"/>
    </row>
    <row r="11" spans="1:27" x14ac:dyDescent="0.25">
      <c r="A11" s="18"/>
      <c r="B11" s="18"/>
      <c r="C11" s="8" t="s">
        <v>8</v>
      </c>
      <c r="D11" s="43"/>
      <c r="E11" s="12">
        <v>95</v>
      </c>
      <c r="F11" s="9">
        <v>0.7</v>
      </c>
      <c r="G11" s="9">
        <v>20</v>
      </c>
      <c r="H11" s="9">
        <v>40</v>
      </c>
      <c r="I11" s="10">
        <f t="shared" si="0"/>
        <v>0</v>
      </c>
      <c r="J11" s="53">
        <f t="shared" si="1"/>
        <v>0</v>
      </c>
      <c r="K11" s="10">
        <f>J11*G11</f>
        <v>0</v>
      </c>
      <c r="L11" s="11">
        <f t="shared" si="2"/>
        <v>0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"/>
      <c r="AA11" s="1"/>
    </row>
    <row r="12" spans="1:27" ht="15.75" x14ac:dyDescent="0.25">
      <c r="A12" s="18"/>
      <c r="B12" s="18"/>
      <c r="C12" s="8" t="s">
        <v>21</v>
      </c>
      <c r="D12" s="43">
        <v>5</v>
      </c>
      <c r="E12" s="44">
        <v>55</v>
      </c>
      <c r="F12" s="47">
        <v>5.5</v>
      </c>
      <c r="G12" s="47">
        <v>100</v>
      </c>
      <c r="H12" s="47">
        <v>85</v>
      </c>
      <c r="I12" s="10">
        <f>D12*F12*10</f>
        <v>275</v>
      </c>
      <c r="J12" s="53">
        <f>D12*E12/100</f>
        <v>2.75</v>
      </c>
      <c r="K12" s="10">
        <f t="shared" si="5"/>
        <v>275</v>
      </c>
      <c r="L12" s="11">
        <f t="shared" si="2"/>
        <v>233.75</v>
      </c>
      <c r="M12" s="18"/>
      <c r="N12" s="35" t="s">
        <v>46</v>
      </c>
      <c r="O12" s="36"/>
      <c r="P12" s="37"/>
      <c r="Q12" s="37"/>
      <c r="R12" s="37"/>
      <c r="S12" s="37"/>
      <c r="T12" s="37"/>
      <c r="U12" s="18"/>
      <c r="V12" s="18"/>
      <c r="W12" s="18"/>
      <c r="X12" s="18"/>
      <c r="Y12" s="18"/>
      <c r="Z12" s="1"/>
      <c r="AA12" s="1"/>
    </row>
    <row r="13" spans="1:27" ht="16.5" thickBot="1" x14ac:dyDescent="0.3">
      <c r="A13" s="18"/>
      <c r="B13" s="18"/>
      <c r="C13" s="13" t="s">
        <v>22</v>
      </c>
      <c r="D13" s="46"/>
      <c r="E13" s="49"/>
      <c r="F13" s="50"/>
      <c r="G13" s="50"/>
      <c r="H13" s="50"/>
      <c r="I13" s="55">
        <f>D13*F13*10</f>
        <v>0</v>
      </c>
      <c r="J13" s="56">
        <f>D13*E13/100</f>
        <v>0</v>
      </c>
      <c r="K13" s="55">
        <f t="shared" si="5"/>
        <v>0</v>
      </c>
      <c r="L13" s="57">
        <f t="shared" si="2"/>
        <v>0</v>
      </c>
      <c r="M13" s="18"/>
      <c r="N13" s="37" t="s">
        <v>31</v>
      </c>
      <c r="O13" s="37"/>
      <c r="P13" s="37"/>
      <c r="Q13" s="37"/>
      <c r="R13" s="37"/>
      <c r="S13" s="37"/>
      <c r="T13" s="37"/>
      <c r="U13" s="18"/>
      <c r="V13" s="18"/>
      <c r="W13" s="18"/>
      <c r="X13" s="18"/>
      <c r="Y13" s="18"/>
      <c r="Z13" s="1"/>
      <c r="AA13" s="1"/>
    </row>
    <row r="14" spans="1:27" ht="15.75" x14ac:dyDescent="0.25">
      <c r="A14" s="18"/>
      <c r="B14" s="18"/>
      <c r="C14" s="15" t="s">
        <v>9</v>
      </c>
      <c r="D14" s="45"/>
      <c r="E14" s="16">
        <v>87</v>
      </c>
      <c r="F14" s="17">
        <v>2.2000000000000002</v>
      </c>
      <c r="G14" s="17">
        <v>70</v>
      </c>
      <c r="H14" s="17">
        <v>90</v>
      </c>
      <c r="I14" s="6">
        <f t="shared" si="0"/>
        <v>0</v>
      </c>
      <c r="J14" s="52">
        <f t="shared" si="1"/>
        <v>0</v>
      </c>
      <c r="K14" s="59">
        <f>D14*G14</f>
        <v>0</v>
      </c>
      <c r="L14" s="6">
        <f>D14*H14</f>
        <v>0</v>
      </c>
      <c r="M14" s="18"/>
      <c r="N14" s="37" t="s">
        <v>32</v>
      </c>
      <c r="O14" s="37"/>
      <c r="P14" s="37"/>
      <c r="Q14" s="37"/>
      <c r="R14" s="37"/>
      <c r="S14" s="37"/>
      <c r="T14" s="37"/>
      <c r="U14" s="18"/>
      <c r="V14" s="18"/>
      <c r="W14" s="18"/>
      <c r="X14" s="18"/>
      <c r="Y14" s="18"/>
      <c r="Z14" s="1"/>
      <c r="AA14" s="1"/>
    </row>
    <row r="15" spans="1:27" ht="15.75" x14ac:dyDescent="0.25">
      <c r="A15" s="18"/>
      <c r="B15" s="18"/>
      <c r="C15" s="8" t="s">
        <v>10</v>
      </c>
      <c r="D15" s="43">
        <v>0.9</v>
      </c>
      <c r="E15" s="12">
        <v>87</v>
      </c>
      <c r="F15" s="9">
        <v>1.6</v>
      </c>
      <c r="G15" s="9">
        <v>65</v>
      </c>
      <c r="H15" s="9">
        <v>85</v>
      </c>
      <c r="I15" s="10">
        <f t="shared" si="0"/>
        <v>14.400000000000002</v>
      </c>
      <c r="J15" s="53">
        <f t="shared" si="1"/>
        <v>0.78299999999999992</v>
      </c>
      <c r="K15" s="60">
        <f t="shared" ref="K15:K21" si="6">D15*G15</f>
        <v>58.5</v>
      </c>
      <c r="L15" s="10">
        <f t="shared" ref="L15:L21" si="7">D15*H15</f>
        <v>76.5</v>
      </c>
      <c r="M15" s="18"/>
      <c r="N15" s="37" t="s">
        <v>34</v>
      </c>
      <c r="O15" s="37"/>
      <c r="P15" s="37"/>
      <c r="Q15" s="37"/>
      <c r="R15" s="37"/>
      <c r="S15" s="37"/>
      <c r="T15" s="37"/>
      <c r="U15" s="18"/>
      <c r="V15" s="18"/>
      <c r="W15" s="18"/>
      <c r="X15" s="18"/>
      <c r="Y15" s="18"/>
      <c r="Z15" s="1"/>
      <c r="AA15" s="1"/>
    </row>
    <row r="16" spans="1:27" ht="15.75" x14ac:dyDescent="0.25">
      <c r="A16" s="18"/>
      <c r="B16" s="18"/>
      <c r="C16" s="8" t="s">
        <v>11</v>
      </c>
      <c r="D16" s="43"/>
      <c r="E16" s="12">
        <v>67</v>
      </c>
      <c r="F16" s="9">
        <v>1.6</v>
      </c>
      <c r="G16" s="9">
        <v>42</v>
      </c>
      <c r="H16" s="9">
        <v>58</v>
      </c>
      <c r="I16" s="10">
        <f t="shared" si="0"/>
        <v>0</v>
      </c>
      <c r="J16" s="53">
        <f t="shared" si="1"/>
        <v>0</v>
      </c>
      <c r="K16" s="60">
        <f t="shared" si="6"/>
        <v>0</v>
      </c>
      <c r="L16" s="10">
        <f t="shared" si="7"/>
        <v>0</v>
      </c>
      <c r="M16" s="18"/>
      <c r="N16" s="66" t="s">
        <v>42</v>
      </c>
      <c r="O16" s="64"/>
      <c r="P16" s="64"/>
      <c r="Q16" s="64"/>
      <c r="R16" s="64"/>
      <c r="S16" s="64"/>
      <c r="T16" s="64"/>
      <c r="U16" s="18"/>
      <c r="V16" s="18"/>
      <c r="W16" s="18"/>
      <c r="X16" s="18"/>
      <c r="Y16" s="18"/>
      <c r="Z16" s="1"/>
      <c r="AA16" s="1"/>
    </row>
    <row r="17" spans="1:68" ht="15.75" x14ac:dyDescent="0.25">
      <c r="A17" s="18"/>
      <c r="B17" s="18"/>
      <c r="C17" s="8" t="s">
        <v>30</v>
      </c>
      <c r="D17" s="43">
        <v>4</v>
      </c>
      <c r="E17" s="12">
        <v>88</v>
      </c>
      <c r="F17" s="9">
        <v>8</v>
      </c>
      <c r="G17" s="9">
        <v>300</v>
      </c>
      <c r="H17" s="9">
        <v>230</v>
      </c>
      <c r="I17" s="10">
        <f t="shared" si="0"/>
        <v>320</v>
      </c>
      <c r="J17" s="53">
        <f t="shared" si="1"/>
        <v>3.52</v>
      </c>
      <c r="K17" s="60">
        <f t="shared" si="6"/>
        <v>1200</v>
      </c>
      <c r="L17" s="10">
        <f t="shared" si="7"/>
        <v>920</v>
      </c>
      <c r="M17" s="18"/>
      <c r="N17" s="67" t="s">
        <v>43</v>
      </c>
      <c r="O17" s="65"/>
      <c r="P17" s="65"/>
      <c r="Q17" s="65"/>
      <c r="R17" s="65"/>
      <c r="S17" s="65"/>
      <c r="T17" s="65"/>
      <c r="U17" s="18"/>
      <c r="V17" s="18"/>
      <c r="W17" s="18"/>
      <c r="X17" s="18"/>
      <c r="Y17" s="18"/>
      <c r="Z17" s="1"/>
      <c r="AA17" s="1"/>
    </row>
    <row r="18" spans="1:68" ht="15.75" x14ac:dyDescent="0.25">
      <c r="A18" s="18"/>
      <c r="B18" s="18"/>
      <c r="C18" s="8" t="s">
        <v>12</v>
      </c>
      <c r="D18" s="43"/>
      <c r="E18" s="12">
        <v>88</v>
      </c>
      <c r="F18" s="9">
        <v>5</v>
      </c>
      <c r="G18" s="9">
        <v>135</v>
      </c>
      <c r="H18" s="9">
        <v>135</v>
      </c>
      <c r="I18" s="10">
        <f t="shared" si="0"/>
        <v>0</v>
      </c>
      <c r="J18" s="53">
        <f t="shared" si="1"/>
        <v>0</v>
      </c>
      <c r="K18" s="60">
        <f t="shared" si="6"/>
        <v>0</v>
      </c>
      <c r="L18" s="10">
        <f t="shared" si="7"/>
        <v>0</v>
      </c>
      <c r="M18" s="18"/>
      <c r="N18" s="37" t="s">
        <v>36</v>
      </c>
      <c r="O18" s="37"/>
      <c r="P18" s="37"/>
      <c r="Q18" s="37"/>
      <c r="R18" s="37"/>
      <c r="S18" s="37"/>
      <c r="T18" s="37"/>
      <c r="U18" s="18"/>
      <c r="V18" s="18"/>
      <c r="W18" s="18"/>
      <c r="X18" s="18"/>
      <c r="Y18" s="18"/>
      <c r="Z18" s="1"/>
      <c r="AA18" s="1"/>
    </row>
    <row r="19" spans="1:68" ht="15.75" x14ac:dyDescent="0.25">
      <c r="A19" s="18"/>
      <c r="B19" s="18"/>
      <c r="C19" s="8" t="s">
        <v>25</v>
      </c>
      <c r="D19" s="43"/>
      <c r="E19" s="12">
        <v>88</v>
      </c>
      <c r="F19" s="9">
        <v>7.5</v>
      </c>
      <c r="G19" s="9">
        <v>65</v>
      </c>
      <c r="H19" s="9">
        <v>85</v>
      </c>
      <c r="I19" s="10">
        <f t="shared" si="0"/>
        <v>0</v>
      </c>
      <c r="J19" s="53">
        <f t="shared" si="1"/>
        <v>0</v>
      </c>
      <c r="K19" s="60">
        <f t="shared" si="6"/>
        <v>0</v>
      </c>
      <c r="L19" s="10">
        <f t="shared" si="7"/>
        <v>0</v>
      </c>
      <c r="M19" s="18"/>
      <c r="N19" s="37" t="s">
        <v>37</v>
      </c>
      <c r="O19" s="37"/>
      <c r="P19" s="37"/>
      <c r="Q19" s="37"/>
      <c r="R19" s="37"/>
      <c r="S19" s="37"/>
      <c r="T19" s="37"/>
      <c r="U19" s="18"/>
      <c r="V19" s="18"/>
      <c r="W19" s="18"/>
      <c r="X19" s="18"/>
      <c r="Y19" s="18"/>
      <c r="Z19" s="1"/>
      <c r="AA19" s="1"/>
    </row>
    <row r="20" spans="1:68" ht="15.75" x14ac:dyDescent="0.25">
      <c r="A20" s="18"/>
      <c r="B20" s="18"/>
      <c r="C20" s="8" t="s">
        <v>23</v>
      </c>
      <c r="D20" s="43">
        <v>2</v>
      </c>
      <c r="E20" s="44"/>
      <c r="F20" s="47">
        <v>0.6</v>
      </c>
      <c r="G20" s="47">
        <v>120</v>
      </c>
      <c r="H20" s="47">
        <v>100</v>
      </c>
      <c r="I20" s="10">
        <f t="shared" si="0"/>
        <v>12</v>
      </c>
      <c r="J20" s="53">
        <f t="shared" si="1"/>
        <v>0</v>
      </c>
      <c r="K20" s="60">
        <f t="shared" si="6"/>
        <v>240</v>
      </c>
      <c r="L20" s="10">
        <f t="shared" si="7"/>
        <v>200</v>
      </c>
      <c r="M20" s="18"/>
      <c r="N20" s="37" t="s">
        <v>49</v>
      </c>
      <c r="O20" s="37"/>
      <c r="P20" s="37"/>
      <c r="Q20" s="37"/>
      <c r="R20" s="37"/>
      <c r="S20" s="18"/>
      <c r="T20" s="18"/>
      <c r="U20" s="18"/>
      <c r="V20" s="18"/>
      <c r="W20" s="18"/>
      <c r="X20" s="18"/>
      <c r="Y20" s="18"/>
      <c r="Z20" s="1"/>
      <c r="AA20" s="1"/>
    </row>
    <row r="21" spans="1:68" ht="15.75" thickBot="1" x14ac:dyDescent="0.3">
      <c r="A21" s="18"/>
      <c r="B21" s="18"/>
      <c r="C21" s="13" t="s">
        <v>24</v>
      </c>
      <c r="D21" s="46">
        <v>0.06</v>
      </c>
      <c r="E21" s="49">
        <v>97.5</v>
      </c>
      <c r="F21" s="50"/>
      <c r="G21" s="50">
        <v>1150</v>
      </c>
      <c r="H21" s="50"/>
      <c r="I21" s="14">
        <f t="shared" si="0"/>
        <v>0</v>
      </c>
      <c r="J21" s="54">
        <f t="shared" si="1"/>
        <v>5.8499999999999996E-2</v>
      </c>
      <c r="K21" s="61">
        <f t="shared" si="6"/>
        <v>69</v>
      </c>
      <c r="L21" s="14">
        <f t="shared" si="7"/>
        <v>0</v>
      </c>
      <c r="M21" s="33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"/>
      <c r="AA21" s="1"/>
    </row>
    <row r="22" spans="1:68" s="1" customFormat="1" ht="9.75" customHeight="1" thickBot="1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68" x14ac:dyDescent="0.25">
      <c r="A23" s="18"/>
      <c r="B23" s="18"/>
      <c r="C23" s="98" t="s">
        <v>35</v>
      </c>
      <c r="D23" s="99"/>
      <c r="E23" s="99"/>
      <c r="F23" s="99"/>
      <c r="G23" s="99"/>
      <c r="H23" s="99"/>
      <c r="I23" s="6">
        <f>SUM(I6:I22)</f>
        <v>846.4</v>
      </c>
      <c r="J23" s="19"/>
      <c r="K23" s="62">
        <f>SUM(K6:K22)</f>
        <v>2629.28</v>
      </c>
      <c r="L23" s="62">
        <f>SUM(L6:L22)</f>
        <v>2602.0500000000002</v>
      </c>
      <c r="M23" s="38"/>
      <c r="N23" s="3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"/>
      <c r="AA23" s="1"/>
    </row>
    <row r="24" spans="1:68" x14ac:dyDescent="0.25">
      <c r="A24" s="18"/>
      <c r="B24" s="18"/>
      <c r="C24" s="100" t="s">
        <v>14</v>
      </c>
      <c r="D24" s="101"/>
      <c r="E24" s="101"/>
      <c r="F24" s="101"/>
      <c r="G24" s="101"/>
      <c r="H24" s="101"/>
      <c r="I24" s="10">
        <f>J24</f>
        <v>23.851500000000001</v>
      </c>
      <c r="J24" s="63">
        <f>SUM(J6:J23)</f>
        <v>23.851500000000001</v>
      </c>
      <c r="K24" s="20"/>
      <c r="L24" s="20"/>
      <c r="M24" s="38"/>
      <c r="N24" s="3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"/>
      <c r="AA24" s="1"/>
    </row>
    <row r="25" spans="1:68" x14ac:dyDescent="0.25">
      <c r="A25" s="18"/>
      <c r="B25" s="18"/>
      <c r="C25" s="102" t="s">
        <v>16</v>
      </c>
      <c r="D25" s="103"/>
      <c r="E25" s="103"/>
      <c r="F25" s="103"/>
      <c r="G25" s="103"/>
      <c r="H25" s="103"/>
      <c r="I25" s="21">
        <f>I24*58</f>
        <v>1383.3870000000002</v>
      </c>
      <c r="J25" s="22"/>
      <c r="K25" s="20"/>
      <c r="L25" s="20"/>
      <c r="M25" s="38"/>
      <c r="N25" s="3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"/>
      <c r="AA25" s="1"/>
    </row>
    <row r="26" spans="1:68" ht="21" x14ac:dyDescent="0.25">
      <c r="A26" s="18"/>
      <c r="B26" s="18"/>
      <c r="C26" s="104" t="s">
        <v>33</v>
      </c>
      <c r="D26" s="105"/>
      <c r="E26" s="105"/>
      <c r="F26" s="105"/>
      <c r="G26" s="106"/>
      <c r="H26" s="106"/>
      <c r="I26" s="23">
        <f>I23-I25</f>
        <v>-536.98700000000019</v>
      </c>
      <c r="J26" s="22"/>
      <c r="K26" s="20"/>
      <c r="L26" s="20"/>
      <c r="M26" s="38"/>
      <c r="N26" s="3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"/>
      <c r="AA26" s="1"/>
    </row>
    <row r="27" spans="1:68" ht="21" x14ac:dyDescent="0.35">
      <c r="A27" s="18"/>
      <c r="B27" s="18"/>
      <c r="C27" s="107" t="s">
        <v>19</v>
      </c>
      <c r="D27" s="108"/>
      <c r="E27" s="108"/>
      <c r="F27" s="108"/>
      <c r="G27" s="108"/>
      <c r="H27" s="108"/>
      <c r="I27" s="24"/>
      <c r="J27" s="25"/>
      <c r="K27" s="23">
        <f>K23/J24</f>
        <v>110.23541496341949</v>
      </c>
      <c r="L27" s="23">
        <f>L23/J24</f>
        <v>109.09376768756682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"/>
      <c r="AA27" s="1"/>
    </row>
    <row r="28" spans="1:68" ht="21.75" thickBot="1" x14ac:dyDescent="0.4">
      <c r="A28" s="18"/>
      <c r="B28" s="18"/>
      <c r="C28" s="95" t="s">
        <v>20</v>
      </c>
      <c r="D28" s="96"/>
      <c r="E28" s="96"/>
      <c r="F28" s="96"/>
      <c r="G28" s="97"/>
      <c r="H28" s="97"/>
      <c r="I28" s="26"/>
      <c r="J28" s="27"/>
      <c r="K28" s="48">
        <v>110</v>
      </c>
      <c r="L28" s="48">
        <v>110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"/>
      <c r="AA28" s="1"/>
    </row>
    <row r="29" spans="1:68" s="1" customFormat="1" ht="5.25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68" ht="18.75" x14ac:dyDescent="0.3">
      <c r="A30" s="18"/>
      <c r="B30" s="18"/>
      <c r="C30" s="28"/>
      <c r="D30" s="28"/>
      <c r="E30" s="28"/>
      <c r="F30" s="28"/>
      <c r="G30" s="28"/>
      <c r="H30" s="28"/>
      <c r="I30" s="28"/>
      <c r="J30" s="28"/>
      <c r="K30" s="28"/>
      <c r="L30" s="58"/>
      <c r="M30" s="18"/>
      <c r="N30" s="18"/>
      <c r="O30" s="40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1:68" ht="26.25" x14ac:dyDescent="0.4">
      <c r="A31" s="18"/>
      <c r="B31" s="18"/>
      <c r="C31" s="29"/>
      <c r="D31" s="94" t="s">
        <v>47</v>
      </c>
      <c r="E31" s="94"/>
      <c r="F31" s="94"/>
      <c r="G31" s="94"/>
      <c r="H31" s="94"/>
      <c r="I31" s="94"/>
      <c r="J31" s="94"/>
      <c r="K31" s="29"/>
      <c r="L31" s="5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"/>
      <c r="AA31" s="1"/>
    </row>
    <row r="32" spans="1:68" ht="18" customHeight="1" x14ac:dyDescent="0.4">
      <c r="A32" s="18"/>
      <c r="B32" s="18"/>
      <c r="C32" s="29"/>
      <c r="D32" s="30"/>
      <c r="E32" s="31"/>
      <c r="F32" s="31"/>
      <c r="G32" s="31"/>
      <c r="H32" s="32"/>
      <c r="I32" s="32"/>
      <c r="J32" s="30"/>
      <c r="K32" s="29"/>
      <c r="L32" s="5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"/>
      <c r="AA32" s="1"/>
    </row>
    <row r="33" spans="1:27" ht="26.25" x14ac:dyDescent="0.25">
      <c r="A33" s="18"/>
      <c r="B33" s="18"/>
      <c r="C33" s="80"/>
      <c r="D33" s="93" t="s">
        <v>48</v>
      </c>
      <c r="E33" s="93"/>
      <c r="F33" s="93"/>
      <c r="G33" s="93"/>
      <c r="H33" s="93"/>
      <c r="I33" s="93"/>
      <c r="J33" s="93"/>
      <c r="K33" s="81" t="s">
        <v>41</v>
      </c>
      <c r="L33" s="82">
        <f>(I26/350)*-1</f>
        <v>1.5342485714285721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"/>
      <c r="AA33" s="1"/>
    </row>
    <row r="34" spans="1:27" ht="15.75" customHeight="1" x14ac:dyDescent="0.4">
      <c r="A34" s="18"/>
      <c r="B34" s="18"/>
      <c r="C34" s="29"/>
      <c r="D34" s="29"/>
      <c r="E34" s="29"/>
      <c r="F34" s="29"/>
      <c r="G34" s="29"/>
      <c r="H34" s="29"/>
      <c r="I34" s="29"/>
      <c r="J34" s="29"/>
      <c r="K34" s="29"/>
      <c r="L34" s="5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"/>
      <c r="AA34" s="1"/>
    </row>
    <row r="35" spans="1:27" s="1" customFormat="1" ht="36.75" customHeight="1" x14ac:dyDescent="0.25">
      <c r="A35" s="83"/>
      <c r="B35" s="83"/>
      <c r="C35" s="85" t="s">
        <v>45</v>
      </c>
      <c r="D35" s="85"/>
      <c r="E35" s="85"/>
      <c r="F35" s="85"/>
      <c r="G35" s="85"/>
      <c r="H35" s="85"/>
      <c r="I35" s="85"/>
      <c r="J35" s="85"/>
      <c r="K35" s="85"/>
      <c r="L35" s="84">
        <f>((I23+(L33*350))/(I24+L33*0.6))/1000</f>
        <v>5.5844673649006159E-2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1:27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"/>
      <c r="AA36" s="1"/>
    </row>
    <row r="37" spans="1:27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"/>
      <c r="AA37" s="1"/>
    </row>
    <row r="38" spans="1:27" x14ac:dyDescent="0.25">
      <c r="A38" s="1"/>
      <c r="C38" s="1"/>
      <c r="D38" s="1"/>
      <c r="E38" s="1"/>
      <c r="F38" s="1"/>
      <c r="G38" s="1"/>
      <c r="H38" s="1"/>
      <c r="I38" s="1"/>
      <c r="J38" s="1"/>
      <c r="K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5">
      <c r="A39" s="1"/>
      <c r="C39" s="1"/>
      <c r="D39" s="1"/>
      <c r="E39" s="1"/>
      <c r="F39" s="1"/>
      <c r="G39" s="1"/>
      <c r="H39" s="1"/>
      <c r="I39" s="1"/>
      <c r="J39" s="1"/>
      <c r="K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C40" s="1"/>
      <c r="D40" s="1"/>
      <c r="E40" s="1"/>
      <c r="F40" s="1"/>
      <c r="G40" s="1"/>
      <c r="H40" s="1"/>
      <c r="I40" s="1"/>
      <c r="J40" s="1"/>
      <c r="K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C41" s="1"/>
      <c r="D41" s="1"/>
      <c r="E41" s="1"/>
      <c r="F41" s="1"/>
      <c r="G41" s="1"/>
      <c r="H41" s="1"/>
      <c r="I41" s="1"/>
      <c r="J41" s="1"/>
      <c r="K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C42" s="1"/>
      <c r="D42" s="1"/>
      <c r="E42" s="1"/>
      <c r="F42" s="1"/>
      <c r="G42" s="1"/>
      <c r="H42" s="1"/>
      <c r="I42" s="1"/>
      <c r="J42" s="1"/>
      <c r="K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"/>
      <c r="C43" s="1"/>
      <c r="D43" s="1"/>
      <c r="E43" s="1"/>
      <c r="F43" s="1"/>
      <c r="G43" s="1"/>
      <c r="H43" s="1"/>
      <c r="I43" s="1"/>
      <c r="J43" s="1"/>
      <c r="K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7" x14ac:dyDescent="0.25">
      <c r="A44" s="1"/>
      <c r="C44" s="1"/>
      <c r="D44" s="1"/>
      <c r="E44" s="1"/>
      <c r="F44" s="1"/>
      <c r="G44" s="1"/>
      <c r="H44" s="1"/>
      <c r="I44" s="1"/>
      <c r="J44" s="1"/>
      <c r="K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7" x14ac:dyDescent="0.25">
      <c r="A45" s="1"/>
      <c r="C45" s="1"/>
      <c r="D45" s="1"/>
      <c r="E45" s="1"/>
      <c r="F45" s="1"/>
      <c r="G45" s="1"/>
      <c r="H45" s="1"/>
      <c r="I45" s="1"/>
      <c r="J45" s="1"/>
      <c r="K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7" x14ac:dyDescent="0.25">
      <c r="A46" s="1"/>
      <c r="C46" s="1"/>
      <c r="D46" s="1"/>
      <c r="E46" s="1"/>
      <c r="F46" s="1"/>
      <c r="G46" s="1"/>
      <c r="H46" s="1"/>
      <c r="I46" s="1"/>
      <c r="J46" s="1"/>
      <c r="K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7" x14ac:dyDescent="0.25">
      <c r="A47" s="1"/>
      <c r="C47" s="1"/>
      <c r="D47" s="1"/>
      <c r="E47" s="1"/>
      <c r="F47" s="1"/>
      <c r="G47" s="1"/>
      <c r="H47" s="1"/>
      <c r="I47" s="1"/>
      <c r="J47" s="1"/>
      <c r="K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7" x14ac:dyDescent="0.25">
      <c r="A48" s="1"/>
      <c r="C48" s="1"/>
      <c r="D48" s="1"/>
      <c r="E48" s="1"/>
      <c r="F48" s="1"/>
      <c r="G48" s="1"/>
      <c r="H48" s="1"/>
      <c r="I48" s="1"/>
      <c r="J48" s="1"/>
      <c r="K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C49" s="1"/>
      <c r="D49" s="1"/>
      <c r="E49" s="1"/>
      <c r="F49" s="1"/>
      <c r="G49" s="1"/>
      <c r="H49" s="1"/>
      <c r="I49" s="1"/>
      <c r="J49" s="1"/>
      <c r="K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C50" s="1"/>
      <c r="D50" s="1"/>
      <c r="E50" s="1"/>
      <c r="F50" s="1"/>
      <c r="G50" s="1"/>
      <c r="H50" s="1"/>
      <c r="I50" s="1"/>
      <c r="J50" s="1"/>
      <c r="K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3:25" x14ac:dyDescent="0.25"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3:25" x14ac:dyDescent="0.25"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3:25" x14ac:dyDescent="0.25"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3:25" x14ac:dyDescent="0.25"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3:25" x14ac:dyDescent="0.25"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3:25" x14ac:dyDescent="0.25"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3:25" x14ac:dyDescent="0.25"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3:25" x14ac:dyDescent="0.25"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3:25" x14ac:dyDescent="0.25"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3:25" x14ac:dyDescent="0.25"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3:25" x14ac:dyDescent="0.25"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</sheetData>
  <sheetProtection sheet="1" selectLockedCells="1"/>
  <mergeCells count="12">
    <mergeCell ref="C35:K35"/>
    <mergeCell ref="C3:D4"/>
    <mergeCell ref="N3:V3"/>
    <mergeCell ref="D33:J33"/>
    <mergeCell ref="D31:J31"/>
    <mergeCell ref="C28:H28"/>
    <mergeCell ref="C23:H23"/>
    <mergeCell ref="C24:H24"/>
    <mergeCell ref="C25:H25"/>
    <mergeCell ref="C26:H26"/>
    <mergeCell ref="C27:H27"/>
    <mergeCell ref="E3:L4"/>
  </mergeCells>
  <conditionalFormatting sqref="D33:J33">
    <cfRule type="cellIs" dxfId="11" priority="12" operator="equal">
      <formula>FALSE</formula>
    </cfRule>
  </conditionalFormatting>
  <conditionalFormatting sqref="I26">
    <cfRule type="cellIs" dxfId="10" priority="25" operator="lessThan">
      <formula>0</formula>
    </cfRule>
    <cfRule type="cellIs" dxfId="9" priority="26" operator="greaterThan">
      <formula>0</formula>
    </cfRule>
  </conditionalFormatting>
  <conditionalFormatting sqref="K27:L27">
    <cfRule type="cellIs" dxfId="8" priority="1" operator="lessThan">
      <formula>100</formula>
    </cfRule>
    <cfRule type="cellIs" dxfId="7" priority="2" operator="greaterThan">
      <formula>100</formula>
    </cfRule>
    <cfRule type="cellIs" dxfId="6" priority="3" operator="greaterThan">
      <formula>$K$28</formula>
    </cfRule>
    <cfRule type="cellIs" dxfId="5" priority="4" operator="lessThan">
      <formula>$K$28</formula>
    </cfRule>
    <cfRule type="cellIs" dxfId="4" priority="5" operator="greaterThan">
      <formula>$K$28</formula>
    </cfRule>
    <cfRule type="cellIs" dxfId="3" priority="7" operator="lessThan">
      <formula>100</formula>
    </cfRule>
    <cfRule type="cellIs" dxfId="2" priority="8" operator="greaterThan">
      <formula>100</formula>
    </cfRule>
    <cfRule type="cellIs" dxfId="1" priority="9" operator="greaterThan">
      <formula>100</formula>
    </cfRule>
    <cfRule type="cellIs" dxfId="0" priority="10" operator="lessThan">
      <formula>"99.9"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Diagnostic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PINOT</dc:creator>
  <cp:lastModifiedBy>Jean-François PINOT</cp:lastModifiedBy>
  <dcterms:created xsi:type="dcterms:W3CDTF">2025-04-17T06:46:19Z</dcterms:created>
  <dcterms:modified xsi:type="dcterms:W3CDTF">2026-05-06T12:54:44Z</dcterms:modified>
</cp:coreProperties>
</file>